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pe rocznie" sheetId="1" r:id="rId1"/>
    <sheet name="ppe analiza miesięczna" sheetId="2" r:id="rId2"/>
    <sheet name="arkusz ofertowy" sheetId="3" r:id="rId3"/>
  </sheets>
  <definedNames/>
  <calcPr fullCalcOnLoad="1"/>
</workbook>
</file>

<file path=xl/sharedStrings.xml><?xml version="1.0" encoding="utf-8"?>
<sst xmlns="http://schemas.openxmlformats.org/spreadsheetml/2006/main" count="225" uniqueCount="77">
  <si>
    <t>Lp.</t>
  </si>
  <si>
    <t xml:space="preserve">Nabywca </t>
  </si>
  <si>
    <t>Kod</t>
  </si>
  <si>
    <t>Poczta</t>
  </si>
  <si>
    <t>NIP</t>
  </si>
  <si>
    <t>Urządzenie odbiorcze</t>
  </si>
  <si>
    <t>Płatnik</t>
  </si>
  <si>
    <t>Punkt poboru</t>
  </si>
  <si>
    <t>Nr gazomierza</t>
  </si>
  <si>
    <t>Grupa taryfowa</t>
  </si>
  <si>
    <t>Zużycie  w m3</t>
  </si>
  <si>
    <t>Zużycie w kWh</t>
  </si>
  <si>
    <t>Współczynnik konwersji</t>
  </si>
  <si>
    <t>Moc wykonana</t>
  </si>
  <si>
    <t>Moc zamówiona [kWh/h]</t>
  </si>
  <si>
    <t>Data odczytu poczatkowego</t>
  </si>
  <si>
    <t>Data odczytu końcowego</t>
  </si>
  <si>
    <t>Nr punktu poboru</t>
  </si>
  <si>
    <t>Gmina Łobżenica</t>
  </si>
  <si>
    <t>89-310</t>
  </si>
  <si>
    <t>Łobżenica</t>
  </si>
  <si>
    <t>Sikorskiego</t>
  </si>
  <si>
    <t>Ulica</t>
  </si>
  <si>
    <t>Nr lokalu</t>
  </si>
  <si>
    <t>kompleksowa</t>
  </si>
  <si>
    <t>Obowiązująca umowa</t>
  </si>
  <si>
    <t>Nr umowy</t>
  </si>
  <si>
    <t>Sprzedawca</t>
  </si>
  <si>
    <t>764-263-02-61</t>
  </si>
  <si>
    <t>Kocioł gazowy co</t>
  </si>
  <si>
    <t>Moc urządzenia [kW]</t>
  </si>
  <si>
    <t>00001407</t>
  </si>
  <si>
    <t>W4</t>
  </si>
  <si>
    <t>PGNiG</t>
  </si>
  <si>
    <t>Faktury wystawia</t>
  </si>
  <si>
    <t>PGNiG Obrót Detaliczny sp. Z o.o. Region Wielkopolski</t>
  </si>
  <si>
    <t>Opłata dystrybucyjna stała w zł/mc</t>
  </si>
  <si>
    <t>x</t>
  </si>
  <si>
    <t>BO 1030/384537/2010</t>
  </si>
  <si>
    <t>Szkoła Podstawowa im. Komisji Edukacji Narodowej</t>
  </si>
  <si>
    <t>GCR/1167/2011</t>
  </si>
  <si>
    <t>Kocioł gazowy</t>
  </si>
  <si>
    <t>000093</t>
  </si>
  <si>
    <t>W-5.1</t>
  </si>
  <si>
    <t>Przeszkole Publiczne</t>
  </si>
  <si>
    <t>Batorego</t>
  </si>
  <si>
    <t>764-23-05-578</t>
  </si>
  <si>
    <t>00000771</t>
  </si>
  <si>
    <t>W-3.6</t>
  </si>
  <si>
    <t>Gimnazjum Publiczne im Jana Pawła II</t>
  </si>
  <si>
    <t>Adama Mickiewicza</t>
  </si>
  <si>
    <t>20a</t>
  </si>
  <si>
    <t>14559</t>
  </si>
  <si>
    <t>GCR/1554/2011</t>
  </si>
  <si>
    <t>Termin obowiązywania</t>
  </si>
  <si>
    <t>czas nieokreślony</t>
  </si>
  <si>
    <t>Lp</t>
  </si>
  <si>
    <t>Opis</t>
  </si>
  <si>
    <t>Szacunkowa ilość</t>
  </si>
  <si>
    <t>Jednostka miary</t>
  </si>
  <si>
    <t>Cena jednostkowa netto</t>
  </si>
  <si>
    <t>VAT</t>
  </si>
  <si>
    <t>Cena jednostkowa brutto</t>
  </si>
  <si>
    <t>Wartość netto</t>
  </si>
  <si>
    <t>Wartość brutto</t>
  </si>
  <si>
    <t>Dostawa paliwa gazowego</t>
  </si>
  <si>
    <t>MWh</t>
  </si>
  <si>
    <t xml:space="preserve">VAT </t>
  </si>
  <si>
    <t>m-c</t>
  </si>
  <si>
    <t xml:space="preserve">Abonament </t>
  </si>
  <si>
    <t>W-4</t>
  </si>
  <si>
    <t>Opłata dystrybucyjna stała</t>
  </si>
  <si>
    <t>Ilość godzin w roku [h]</t>
  </si>
  <si>
    <t xml:space="preserve">Opłata dystrybucyjna zmienna </t>
  </si>
  <si>
    <t>Razem</t>
  </si>
  <si>
    <t>kWh/h</t>
  </si>
  <si>
    <t>Zużycie w MWh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</si>
</sst>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24" borderId="0" xfId="0" applyFont="1" applyFill="1" applyBorder="1" applyAlignment="1">
      <alignment/>
    </xf>
    <xf numFmtId="1" fontId="2" fillId="24" borderId="12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24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4.7109375" style="2" customWidth="1"/>
    <col min="2" max="2" width="35.28125" style="2" customWidth="1"/>
    <col min="3" max="4" width="9.140625" style="2" customWidth="1"/>
    <col min="5" max="5" width="14.57421875" style="2" customWidth="1"/>
    <col min="6" max="6" width="9.140625" style="2" customWidth="1"/>
    <col min="7" max="7" width="13.57421875" style="2" customWidth="1"/>
    <col min="8" max="9" width="9.140625" style="2" customWidth="1"/>
    <col min="10" max="10" width="15.00390625" style="2" customWidth="1"/>
    <col min="11" max="12" width="9.140625" style="2" customWidth="1"/>
    <col min="13" max="13" width="13.140625" style="2" customWidth="1"/>
    <col min="14" max="16" width="9.140625" style="2" customWidth="1"/>
    <col min="17" max="17" width="6.57421875" style="2" customWidth="1"/>
    <col min="18" max="18" width="10.57421875" style="2" customWidth="1"/>
    <col min="19" max="19" width="10.8515625" style="2" customWidth="1"/>
    <col min="20" max="20" width="11.8515625" style="2" customWidth="1"/>
    <col min="21" max="21" width="13.28125" style="2" customWidth="1"/>
    <col min="22" max="22" width="17.7109375" style="2" customWidth="1"/>
    <col min="23" max="23" width="9.140625" style="2" customWidth="1"/>
    <col min="24" max="24" width="37.28125" style="2" customWidth="1"/>
    <col min="25" max="16384" width="9.140625" style="2" customWidth="1"/>
  </cols>
  <sheetData>
    <row r="1" spans="1:24" ht="11.25">
      <c r="A1" s="40" t="s">
        <v>0</v>
      </c>
      <c r="B1" s="40" t="s">
        <v>6</v>
      </c>
      <c r="C1" s="40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4" ht="45">
      <c r="A2" s="40"/>
      <c r="B2" s="5" t="s">
        <v>1</v>
      </c>
      <c r="C2" s="5" t="s">
        <v>2</v>
      </c>
      <c r="D2" s="5" t="s">
        <v>3</v>
      </c>
      <c r="E2" s="5" t="s">
        <v>22</v>
      </c>
      <c r="F2" s="5" t="s">
        <v>23</v>
      </c>
      <c r="G2" s="5" t="s">
        <v>4</v>
      </c>
      <c r="H2" s="5" t="s">
        <v>2</v>
      </c>
      <c r="I2" s="5" t="s">
        <v>3</v>
      </c>
      <c r="J2" s="5" t="s">
        <v>22</v>
      </c>
      <c r="K2" s="5" t="s">
        <v>23</v>
      </c>
      <c r="L2" s="7" t="s">
        <v>8</v>
      </c>
      <c r="M2" s="5" t="s">
        <v>17</v>
      </c>
      <c r="N2" s="5" t="s">
        <v>9</v>
      </c>
      <c r="O2" s="5" t="s">
        <v>14</v>
      </c>
      <c r="P2" s="5" t="s">
        <v>36</v>
      </c>
      <c r="Q2" s="5" t="s">
        <v>10</v>
      </c>
      <c r="R2" s="5" t="s">
        <v>12</v>
      </c>
      <c r="S2" s="34" t="s">
        <v>76</v>
      </c>
      <c r="T2" s="5" t="s">
        <v>25</v>
      </c>
      <c r="U2" s="5" t="s">
        <v>54</v>
      </c>
      <c r="V2" s="5" t="s">
        <v>26</v>
      </c>
      <c r="W2" s="5" t="s">
        <v>27</v>
      </c>
      <c r="X2" s="5" t="s">
        <v>34</v>
      </c>
    </row>
    <row r="3" spans="1:24" ht="11.25">
      <c r="A3" s="6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>
        <v>7</v>
      </c>
      <c r="G3" s="8" t="s">
        <v>28</v>
      </c>
      <c r="H3" s="6" t="s">
        <v>19</v>
      </c>
      <c r="I3" s="6" t="s">
        <v>20</v>
      </c>
      <c r="J3" s="6" t="s">
        <v>21</v>
      </c>
      <c r="K3" s="6">
        <v>7</v>
      </c>
      <c r="L3" s="9" t="s">
        <v>31</v>
      </c>
      <c r="M3" s="6">
        <v>1305067024</v>
      </c>
      <c r="N3" s="6" t="s">
        <v>32</v>
      </c>
      <c r="O3" s="10" t="s">
        <v>37</v>
      </c>
      <c r="P3" s="6">
        <f>'ppe analiza miesięczna'!U15</f>
        <v>173.62</v>
      </c>
      <c r="Q3" s="11">
        <f>'ppe analiza miesięczna'!V3</f>
        <v>20916</v>
      </c>
      <c r="R3" s="32" t="s">
        <v>37</v>
      </c>
      <c r="S3" s="35">
        <v>235.3</v>
      </c>
      <c r="T3" s="33" t="s">
        <v>24</v>
      </c>
      <c r="U3" s="6" t="s">
        <v>55</v>
      </c>
      <c r="V3" s="6" t="s">
        <v>38</v>
      </c>
      <c r="W3" s="6" t="s">
        <v>33</v>
      </c>
      <c r="X3" s="6" t="s">
        <v>35</v>
      </c>
    </row>
    <row r="4" spans="1:24" ht="11.25">
      <c r="A4" s="6">
        <v>2</v>
      </c>
      <c r="B4" s="6" t="s">
        <v>39</v>
      </c>
      <c r="C4" s="6" t="s">
        <v>19</v>
      </c>
      <c r="D4" s="6" t="s">
        <v>20</v>
      </c>
      <c r="E4" s="6" t="s">
        <v>21</v>
      </c>
      <c r="F4" s="6">
        <v>3</v>
      </c>
      <c r="G4" s="8">
        <v>7642305503</v>
      </c>
      <c r="H4" s="6" t="s">
        <v>19</v>
      </c>
      <c r="I4" s="6" t="s">
        <v>20</v>
      </c>
      <c r="J4" s="6" t="s">
        <v>21</v>
      </c>
      <c r="K4" s="6">
        <v>3</v>
      </c>
      <c r="L4" s="9" t="s">
        <v>42</v>
      </c>
      <c r="M4" s="6">
        <v>1309902429</v>
      </c>
      <c r="N4" s="6" t="s">
        <v>43</v>
      </c>
      <c r="O4" s="6">
        <v>150</v>
      </c>
      <c r="P4" s="10" t="s">
        <v>37</v>
      </c>
      <c r="Q4" s="11">
        <f>'ppe analiza miesięczna'!V16</f>
        <v>21755</v>
      </c>
      <c r="R4" s="32" t="s">
        <v>37</v>
      </c>
      <c r="S4" s="35">
        <v>245.1</v>
      </c>
      <c r="T4" s="33" t="s">
        <v>24</v>
      </c>
      <c r="U4" s="6" t="s">
        <v>55</v>
      </c>
      <c r="V4" s="6" t="s">
        <v>40</v>
      </c>
      <c r="W4" s="6" t="s">
        <v>33</v>
      </c>
      <c r="X4" s="6" t="s">
        <v>35</v>
      </c>
    </row>
    <row r="5" spans="1:24" ht="11.25">
      <c r="A5" s="6">
        <v>3</v>
      </c>
      <c r="B5" s="6" t="s">
        <v>44</v>
      </c>
      <c r="C5" s="6" t="s">
        <v>19</v>
      </c>
      <c r="D5" s="6" t="s">
        <v>20</v>
      </c>
      <c r="E5" s="6" t="s">
        <v>45</v>
      </c>
      <c r="F5" s="6">
        <v>5</v>
      </c>
      <c r="G5" s="8" t="s">
        <v>46</v>
      </c>
      <c r="H5" s="6" t="s">
        <v>19</v>
      </c>
      <c r="I5" s="6" t="s">
        <v>20</v>
      </c>
      <c r="J5" s="6" t="s">
        <v>45</v>
      </c>
      <c r="K5" s="6">
        <v>5</v>
      </c>
      <c r="L5" s="9" t="s">
        <v>47</v>
      </c>
      <c r="M5" s="6">
        <v>1305067025</v>
      </c>
      <c r="N5" s="6" t="s">
        <v>48</v>
      </c>
      <c r="O5" s="10" t="s">
        <v>37</v>
      </c>
      <c r="P5" s="6">
        <f>'ppe analiza miesięczna'!U35</f>
        <v>31.37</v>
      </c>
      <c r="Q5" s="11">
        <f>'ppe analiza miesięczna'!V29</f>
        <v>1999</v>
      </c>
      <c r="R5" s="32" t="s">
        <v>37</v>
      </c>
      <c r="S5" s="35">
        <v>22.5</v>
      </c>
      <c r="T5" s="33" t="s">
        <v>24</v>
      </c>
      <c r="U5" s="6" t="s">
        <v>55</v>
      </c>
      <c r="V5" s="8">
        <v>384538</v>
      </c>
      <c r="W5" s="6" t="s">
        <v>33</v>
      </c>
      <c r="X5" s="6" t="s">
        <v>35</v>
      </c>
    </row>
    <row r="6" spans="1:24" ht="11.25">
      <c r="A6" s="6">
        <v>4</v>
      </c>
      <c r="B6" s="6" t="s">
        <v>49</v>
      </c>
      <c r="C6" s="6" t="s">
        <v>19</v>
      </c>
      <c r="D6" s="6" t="s">
        <v>20</v>
      </c>
      <c r="E6" s="6" t="s">
        <v>50</v>
      </c>
      <c r="F6" s="6" t="s">
        <v>51</v>
      </c>
      <c r="G6" s="8">
        <v>7642305489</v>
      </c>
      <c r="H6" s="6" t="s">
        <v>19</v>
      </c>
      <c r="I6" s="6" t="s">
        <v>20</v>
      </c>
      <c r="J6" s="6" t="s">
        <v>50</v>
      </c>
      <c r="K6" s="12" t="s">
        <v>51</v>
      </c>
      <c r="L6" s="9" t="s">
        <v>52</v>
      </c>
      <c r="M6" s="6">
        <v>1309901503</v>
      </c>
      <c r="N6" s="6" t="s">
        <v>43</v>
      </c>
      <c r="O6" s="6">
        <v>200</v>
      </c>
      <c r="P6" s="10" t="s">
        <v>37</v>
      </c>
      <c r="Q6" s="11">
        <f>'ppe analiza miesięczna'!V36</f>
        <v>69291</v>
      </c>
      <c r="R6" s="32" t="s">
        <v>37</v>
      </c>
      <c r="S6" s="35">
        <v>780.3</v>
      </c>
      <c r="T6" s="33" t="s">
        <v>24</v>
      </c>
      <c r="U6" s="6" t="s">
        <v>55</v>
      </c>
      <c r="V6" s="6" t="s">
        <v>53</v>
      </c>
      <c r="W6" s="6" t="s">
        <v>33</v>
      </c>
      <c r="X6" s="6" t="s">
        <v>35</v>
      </c>
    </row>
    <row r="7" spans="15:19" ht="11.25">
      <c r="O7" s="2">
        <f>SUM(O4:O6)</f>
        <v>350</v>
      </c>
      <c r="Q7" s="2">
        <f>SUM(Q3:Q6)</f>
        <v>113961</v>
      </c>
      <c r="S7" s="2">
        <f>SUM(S3:S6)</f>
        <v>1283.1999999999998</v>
      </c>
    </row>
  </sheetData>
  <sheetProtection/>
  <mergeCells count="3">
    <mergeCell ref="A1:A2"/>
    <mergeCell ref="B1:G1"/>
    <mergeCell ref="H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K28">
      <selection activeCell="W58" sqref="W58"/>
    </sheetView>
  </sheetViews>
  <sheetFormatPr defaultColWidth="9.140625" defaultRowHeight="15"/>
  <cols>
    <col min="1" max="6" width="9.140625" style="2" customWidth="1"/>
    <col min="7" max="7" width="11.00390625" style="2" bestFit="1" customWidth="1"/>
    <col min="8" max="9" width="20.28125" style="2" customWidth="1"/>
    <col min="10" max="13" width="9.140625" style="2" customWidth="1"/>
    <col min="14" max="14" width="9.140625" style="4" customWidth="1"/>
    <col min="15" max="15" width="11.00390625" style="2" bestFit="1" customWidth="1"/>
    <col min="16" max="16" width="9.140625" style="2" customWidth="1"/>
    <col min="17" max="18" width="10.421875" style="2" bestFit="1" customWidth="1"/>
    <col min="19" max="23" width="9.140625" style="2" customWidth="1"/>
    <col min="24" max="24" width="9.57421875" style="2" bestFit="1" customWidth="1"/>
    <col min="25" max="16384" width="9.140625" style="2" customWidth="1"/>
  </cols>
  <sheetData>
    <row r="1" spans="1:25" ht="11.25">
      <c r="A1" s="43" t="s">
        <v>0</v>
      </c>
      <c r="B1" s="43" t="s">
        <v>6</v>
      </c>
      <c r="C1" s="43"/>
      <c r="D1" s="43"/>
      <c r="E1" s="43"/>
      <c r="F1" s="43"/>
      <c r="G1" s="43"/>
      <c r="H1" s="43" t="s">
        <v>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"/>
    </row>
    <row r="2" spans="1:28" ht="45.75" thickBot="1">
      <c r="A2" s="43"/>
      <c r="B2" s="1" t="s">
        <v>1</v>
      </c>
      <c r="C2" s="1" t="s">
        <v>2</v>
      </c>
      <c r="D2" s="1" t="s">
        <v>3</v>
      </c>
      <c r="E2" s="1" t="s">
        <v>22</v>
      </c>
      <c r="F2" s="1" t="s">
        <v>23</v>
      </c>
      <c r="G2" s="1" t="s">
        <v>4</v>
      </c>
      <c r="H2" s="1" t="s">
        <v>5</v>
      </c>
      <c r="I2" s="1" t="s">
        <v>30</v>
      </c>
      <c r="J2" s="1" t="s">
        <v>2</v>
      </c>
      <c r="K2" s="1" t="s">
        <v>3</v>
      </c>
      <c r="L2" s="1" t="s">
        <v>22</v>
      </c>
      <c r="M2" s="1" t="s">
        <v>23</v>
      </c>
      <c r="N2" s="3" t="s">
        <v>8</v>
      </c>
      <c r="O2" s="1" t="s">
        <v>17</v>
      </c>
      <c r="P2" s="1" t="s">
        <v>9</v>
      </c>
      <c r="Q2" s="1" t="s">
        <v>15</v>
      </c>
      <c r="R2" s="1" t="s">
        <v>16</v>
      </c>
      <c r="S2" s="1" t="s">
        <v>14</v>
      </c>
      <c r="T2" s="1" t="s">
        <v>13</v>
      </c>
      <c r="U2" s="1" t="s">
        <v>36</v>
      </c>
      <c r="V2" s="1" t="s">
        <v>10</v>
      </c>
      <c r="W2" s="1" t="s">
        <v>12</v>
      </c>
      <c r="X2" s="1" t="s">
        <v>11</v>
      </c>
      <c r="Y2" s="1" t="s">
        <v>25</v>
      </c>
      <c r="Z2" s="1" t="s">
        <v>26</v>
      </c>
      <c r="AA2" s="1" t="s">
        <v>27</v>
      </c>
      <c r="AB2" s="1" t="s">
        <v>34</v>
      </c>
    </row>
    <row r="3" spans="1:31" ht="11.25">
      <c r="A3" s="13">
        <v>1</v>
      </c>
      <c r="B3" s="14" t="s">
        <v>18</v>
      </c>
      <c r="C3" s="14" t="s">
        <v>19</v>
      </c>
      <c r="D3" s="14" t="s">
        <v>20</v>
      </c>
      <c r="E3" s="14" t="s">
        <v>21</v>
      </c>
      <c r="F3" s="14">
        <v>7</v>
      </c>
      <c r="G3" s="14" t="s">
        <v>28</v>
      </c>
      <c r="H3" s="14" t="s">
        <v>29</v>
      </c>
      <c r="I3" s="14">
        <v>60</v>
      </c>
      <c r="J3" s="14" t="s">
        <v>19</v>
      </c>
      <c r="K3" s="14" t="s">
        <v>20</v>
      </c>
      <c r="L3" s="14" t="s">
        <v>21</v>
      </c>
      <c r="M3" s="14">
        <v>7</v>
      </c>
      <c r="N3" s="15" t="s">
        <v>31</v>
      </c>
      <c r="O3" s="14">
        <v>1305067024</v>
      </c>
      <c r="P3" s="14" t="s">
        <v>32</v>
      </c>
      <c r="Q3" s="16">
        <v>41817</v>
      </c>
      <c r="R3" s="16">
        <f>R15</f>
        <v>42182</v>
      </c>
      <c r="S3" s="14"/>
      <c r="T3" s="14"/>
      <c r="U3" s="14"/>
      <c r="V3" s="17">
        <f>SUM(V4:V15)</f>
        <v>20916</v>
      </c>
      <c r="W3" s="18" t="s">
        <v>37</v>
      </c>
      <c r="X3" s="17">
        <f>SUM(X4:X15)</f>
        <v>235269</v>
      </c>
      <c r="Y3" s="14" t="s">
        <v>24</v>
      </c>
      <c r="Z3" s="14" t="s">
        <v>38</v>
      </c>
      <c r="AA3" s="14" t="s">
        <v>33</v>
      </c>
      <c r="AB3" s="14" t="s">
        <v>35</v>
      </c>
      <c r="AC3" s="14"/>
      <c r="AD3" s="14"/>
      <c r="AE3" s="19"/>
    </row>
    <row r="4" spans="1:31" ht="11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1"/>
      <c r="P4" s="21"/>
      <c r="Q4" s="23">
        <v>41817</v>
      </c>
      <c r="R4" s="23">
        <v>41844</v>
      </c>
      <c r="S4" s="21"/>
      <c r="T4" s="21"/>
      <c r="U4" s="21">
        <v>169.82</v>
      </c>
      <c r="V4" s="21">
        <v>0</v>
      </c>
      <c r="W4" s="21"/>
      <c r="X4" s="36">
        <v>0</v>
      </c>
      <c r="Y4" s="21"/>
      <c r="Z4" s="21"/>
      <c r="AA4" s="21"/>
      <c r="AB4" s="21"/>
      <c r="AC4" s="21"/>
      <c r="AD4" s="21"/>
      <c r="AE4" s="24"/>
    </row>
    <row r="5" spans="1:31" ht="11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1"/>
      <c r="P5" s="21"/>
      <c r="Q5" s="23">
        <v>41844</v>
      </c>
      <c r="R5" s="23">
        <v>41879</v>
      </c>
      <c r="S5" s="21"/>
      <c r="T5" s="21"/>
      <c r="U5" s="21">
        <v>169.82</v>
      </c>
      <c r="V5" s="21">
        <v>0</v>
      </c>
      <c r="W5" s="21"/>
      <c r="X5" s="36">
        <v>0</v>
      </c>
      <c r="Y5" s="21"/>
      <c r="Z5" s="21"/>
      <c r="AA5" s="21"/>
      <c r="AB5" s="21"/>
      <c r="AC5" s="21"/>
      <c r="AD5" s="21"/>
      <c r="AE5" s="24"/>
    </row>
    <row r="6" spans="1:31" ht="11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1"/>
      <c r="P6" s="21"/>
      <c r="Q6" s="23">
        <f aca="true" t="shared" si="0" ref="Q6:Q15">R5</f>
        <v>41879</v>
      </c>
      <c r="R6" s="23">
        <v>41911</v>
      </c>
      <c r="S6" s="21"/>
      <c r="T6" s="21"/>
      <c r="U6" s="21">
        <v>169.82</v>
      </c>
      <c r="V6" s="21">
        <v>0</v>
      </c>
      <c r="W6" s="21"/>
      <c r="X6" s="36">
        <v>0</v>
      </c>
      <c r="Y6" s="21"/>
      <c r="Z6" s="21"/>
      <c r="AA6" s="21"/>
      <c r="AB6" s="21"/>
      <c r="AC6" s="21"/>
      <c r="AD6" s="21"/>
      <c r="AE6" s="24"/>
    </row>
    <row r="7" spans="1:31" ht="11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1"/>
      <c r="P7" s="21"/>
      <c r="Q7" s="23">
        <f t="shared" si="0"/>
        <v>41911</v>
      </c>
      <c r="R7" s="23">
        <v>41940</v>
      </c>
      <c r="S7" s="21"/>
      <c r="T7" s="21"/>
      <c r="U7" s="21">
        <v>169.82</v>
      </c>
      <c r="V7" s="21">
        <v>847</v>
      </c>
      <c r="W7" s="21">
        <v>11.217</v>
      </c>
      <c r="X7" s="36">
        <v>9501</v>
      </c>
      <c r="Y7" s="21"/>
      <c r="Z7" s="21"/>
      <c r="AA7" s="21"/>
      <c r="AB7" s="21"/>
      <c r="AC7" s="21"/>
      <c r="AD7" s="21"/>
      <c r="AE7" s="24"/>
    </row>
    <row r="8" spans="1:31" ht="11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1"/>
      <c r="P8" s="21"/>
      <c r="Q8" s="23">
        <f t="shared" si="0"/>
        <v>41940</v>
      </c>
      <c r="R8" s="23">
        <v>41968</v>
      </c>
      <c r="S8" s="21"/>
      <c r="T8" s="21"/>
      <c r="U8" s="21">
        <v>169.82</v>
      </c>
      <c r="V8" s="21">
        <v>1747</v>
      </c>
      <c r="W8" s="21">
        <v>11.217</v>
      </c>
      <c r="X8" s="36">
        <v>19596</v>
      </c>
      <c r="Y8" s="21"/>
      <c r="Z8" s="21"/>
      <c r="AA8" s="21"/>
      <c r="AB8" s="21"/>
      <c r="AC8" s="21"/>
      <c r="AD8" s="21"/>
      <c r="AE8" s="24"/>
    </row>
    <row r="9" spans="1:31" ht="11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  <c r="P9" s="21"/>
      <c r="Q9" s="23">
        <f t="shared" si="0"/>
        <v>41968</v>
      </c>
      <c r="R9" s="23">
        <v>41996</v>
      </c>
      <c r="S9" s="21"/>
      <c r="T9" s="21"/>
      <c r="U9" s="21">
        <v>169.82</v>
      </c>
      <c r="V9" s="21">
        <v>4326</v>
      </c>
      <c r="W9" s="21">
        <v>11.217</v>
      </c>
      <c r="X9" s="36">
        <v>48525</v>
      </c>
      <c r="Y9" s="21"/>
      <c r="Z9" s="21"/>
      <c r="AA9" s="21"/>
      <c r="AB9" s="21"/>
      <c r="AC9" s="21"/>
      <c r="AD9" s="21"/>
      <c r="AE9" s="24"/>
    </row>
    <row r="10" spans="1:31" ht="11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1"/>
      <c r="P10" s="21"/>
      <c r="Q10" s="23">
        <f t="shared" si="0"/>
        <v>41996</v>
      </c>
      <c r="R10" s="23">
        <v>42032</v>
      </c>
      <c r="S10" s="21"/>
      <c r="T10" s="21"/>
      <c r="U10" s="21">
        <v>173.62</v>
      </c>
      <c r="V10" s="21">
        <v>4722</v>
      </c>
      <c r="W10" s="21">
        <v>11.239</v>
      </c>
      <c r="X10" s="36">
        <v>53071</v>
      </c>
      <c r="Y10" s="21"/>
      <c r="Z10" s="21"/>
      <c r="AA10" s="21"/>
      <c r="AB10" s="21"/>
      <c r="AC10" s="21"/>
      <c r="AD10" s="21"/>
      <c r="AE10" s="24"/>
    </row>
    <row r="11" spans="1:31" ht="11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1"/>
      <c r="P11" s="21"/>
      <c r="Q11" s="23">
        <f t="shared" si="0"/>
        <v>42032</v>
      </c>
      <c r="R11" s="23">
        <v>42063</v>
      </c>
      <c r="S11" s="21"/>
      <c r="T11" s="21"/>
      <c r="U11" s="21">
        <v>173.62</v>
      </c>
      <c r="V11" s="21">
        <v>3431</v>
      </c>
      <c r="W11" s="21">
        <v>11.27</v>
      </c>
      <c r="X11" s="36">
        <v>38667</v>
      </c>
      <c r="Y11" s="21"/>
      <c r="Z11" s="21"/>
      <c r="AA11" s="21"/>
      <c r="AB11" s="21"/>
      <c r="AC11" s="21"/>
      <c r="AD11" s="21"/>
      <c r="AE11" s="24"/>
    </row>
    <row r="12" spans="1:31" ht="11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1"/>
      <c r="P12" s="21"/>
      <c r="Q12" s="23">
        <f t="shared" si="0"/>
        <v>42063</v>
      </c>
      <c r="R12" s="23">
        <v>42087</v>
      </c>
      <c r="S12" s="21"/>
      <c r="T12" s="21"/>
      <c r="U12" s="21">
        <v>173.62</v>
      </c>
      <c r="V12" s="21">
        <v>2311</v>
      </c>
      <c r="W12" s="21">
        <v>11.277</v>
      </c>
      <c r="X12" s="36">
        <v>26061</v>
      </c>
      <c r="Y12" s="21"/>
      <c r="Z12" s="21"/>
      <c r="AA12" s="21"/>
      <c r="AB12" s="21"/>
      <c r="AC12" s="21"/>
      <c r="AD12" s="21"/>
      <c r="AE12" s="24"/>
    </row>
    <row r="13" spans="1:31" ht="11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  <c r="O13" s="21"/>
      <c r="P13" s="21"/>
      <c r="Q13" s="23">
        <f t="shared" si="0"/>
        <v>42087</v>
      </c>
      <c r="R13" s="23">
        <v>42119</v>
      </c>
      <c r="S13" s="21"/>
      <c r="T13" s="21"/>
      <c r="U13" s="21">
        <v>173.62</v>
      </c>
      <c r="V13" s="21">
        <v>2867</v>
      </c>
      <c r="W13" s="21">
        <v>11.281</v>
      </c>
      <c r="X13" s="36">
        <v>32343</v>
      </c>
      <c r="Y13" s="21"/>
      <c r="Z13" s="21"/>
      <c r="AA13" s="21"/>
      <c r="AB13" s="21"/>
      <c r="AC13" s="21"/>
      <c r="AD13" s="21"/>
      <c r="AE13" s="24"/>
    </row>
    <row r="14" spans="1:31" ht="11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1"/>
      <c r="P14" s="21"/>
      <c r="Q14" s="23">
        <f t="shared" si="0"/>
        <v>42119</v>
      </c>
      <c r="R14" s="23">
        <v>42151</v>
      </c>
      <c r="S14" s="21"/>
      <c r="T14" s="21"/>
      <c r="U14" s="21">
        <v>173.62</v>
      </c>
      <c r="V14" s="21">
        <v>665</v>
      </c>
      <c r="W14" s="21">
        <v>11.285</v>
      </c>
      <c r="X14" s="36">
        <v>7505</v>
      </c>
      <c r="Y14" s="21"/>
      <c r="Z14" s="21"/>
      <c r="AA14" s="21"/>
      <c r="AB14" s="21"/>
      <c r="AC14" s="21"/>
      <c r="AD14" s="21"/>
      <c r="AE14" s="24"/>
    </row>
    <row r="15" spans="1:31" ht="12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6"/>
      <c r="P15" s="26"/>
      <c r="Q15" s="28">
        <f t="shared" si="0"/>
        <v>42151</v>
      </c>
      <c r="R15" s="28">
        <v>42182</v>
      </c>
      <c r="S15" s="26"/>
      <c r="T15" s="26"/>
      <c r="U15" s="26">
        <v>173.62</v>
      </c>
      <c r="V15" s="26">
        <v>0</v>
      </c>
      <c r="W15" s="26"/>
      <c r="X15" s="37">
        <v>0</v>
      </c>
      <c r="Y15" s="26"/>
      <c r="Z15" s="26"/>
      <c r="AA15" s="26"/>
      <c r="AB15" s="26"/>
      <c r="AC15" s="26"/>
      <c r="AD15" s="26"/>
      <c r="AE15" s="29"/>
    </row>
    <row r="16" spans="1:31" ht="11.25">
      <c r="A16" s="13">
        <v>2</v>
      </c>
      <c r="B16" s="14" t="s">
        <v>39</v>
      </c>
      <c r="C16" s="14" t="s">
        <v>19</v>
      </c>
      <c r="D16" s="14" t="s">
        <v>20</v>
      </c>
      <c r="E16" s="14" t="s">
        <v>21</v>
      </c>
      <c r="F16" s="14">
        <v>3</v>
      </c>
      <c r="G16" s="14">
        <v>7642305503</v>
      </c>
      <c r="H16" s="14" t="s">
        <v>41</v>
      </c>
      <c r="I16" s="14"/>
      <c r="J16" s="14" t="s">
        <v>19</v>
      </c>
      <c r="K16" s="14" t="s">
        <v>20</v>
      </c>
      <c r="L16" s="14" t="s">
        <v>21</v>
      </c>
      <c r="M16" s="14">
        <v>3</v>
      </c>
      <c r="N16" s="15" t="s">
        <v>42</v>
      </c>
      <c r="O16" s="14">
        <v>1309902429</v>
      </c>
      <c r="P16" s="14" t="s">
        <v>43</v>
      </c>
      <c r="Q16" s="16">
        <v>41817</v>
      </c>
      <c r="R16" s="16">
        <f>R28</f>
        <v>42185</v>
      </c>
      <c r="S16" s="14"/>
      <c r="T16" s="14"/>
      <c r="U16" s="14"/>
      <c r="V16" s="17">
        <f>SUM(V17:V28)</f>
        <v>21755</v>
      </c>
      <c r="W16" s="18" t="s">
        <v>37</v>
      </c>
      <c r="X16" s="31">
        <f>SUM(X17:X28)</f>
        <v>245076</v>
      </c>
      <c r="Y16" s="14" t="s">
        <v>24</v>
      </c>
      <c r="Z16" s="14" t="s">
        <v>40</v>
      </c>
      <c r="AA16" s="14" t="s">
        <v>33</v>
      </c>
      <c r="AB16" s="14" t="s">
        <v>35</v>
      </c>
      <c r="AC16" s="14"/>
      <c r="AD16" s="14"/>
      <c r="AE16" s="19"/>
    </row>
    <row r="17" spans="1:31" ht="11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1"/>
      <c r="P17" s="21"/>
      <c r="Q17" s="23">
        <v>41820</v>
      </c>
      <c r="R17" s="23">
        <v>41851</v>
      </c>
      <c r="S17" s="30"/>
      <c r="T17" s="30"/>
      <c r="U17" s="21"/>
      <c r="V17" s="21">
        <v>7</v>
      </c>
      <c r="W17" s="21">
        <v>11.217</v>
      </c>
      <c r="X17" s="36">
        <v>79</v>
      </c>
      <c r="Y17" s="21"/>
      <c r="Z17" s="21"/>
      <c r="AA17" s="21"/>
      <c r="AB17" s="21"/>
      <c r="AC17" s="21"/>
      <c r="AD17" s="21"/>
      <c r="AE17" s="24"/>
    </row>
    <row r="18" spans="1:31" ht="11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21"/>
      <c r="P18" s="21"/>
      <c r="Q18" s="23">
        <f aca="true" t="shared" si="1" ref="Q18:Q28">R17</f>
        <v>41851</v>
      </c>
      <c r="R18" s="23">
        <v>41882</v>
      </c>
      <c r="S18" s="21">
        <v>296</v>
      </c>
      <c r="T18" s="21">
        <v>11</v>
      </c>
      <c r="U18" s="21"/>
      <c r="V18" s="21">
        <v>5</v>
      </c>
      <c r="W18" s="21">
        <v>11.236</v>
      </c>
      <c r="X18" s="36">
        <v>56</v>
      </c>
      <c r="Y18" s="21"/>
      <c r="Z18" s="21"/>
      <c r="AA18" s="21"/>
      <c r="AB18" s="21"/>
      <c r="AC18" s="21"/>
      <c r="AD18" s="21"/>
      <c r="AE18" s="24"/>
    </row>
    <row r="19" spans="1:31" ht="11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1"/>
      <c r="P19" s="21"/>
      <c r="Q19" s="23">
        <f t="shared" si="1"/>
        <v>41882</v>
      </c>
      <c r="R19" s="23">
        <v>41912</v>
      </c>
      <c r="S19" s="21">
        <v>296</v>
      </c>
      <c r="T19" s="21">
        <v>22</v>
      </c>
      <c r="U19" s="21"/>
      <c r="V19" s="21">
        <v>83</v>
      </c>
      <c r="W19" s="21">
        <v>11.197</v>
      </c>
      <c r="X19" s="36">
        <v>929</v>
      </c>
      <c r="Y19" s="21"/>
      <c r="Z19" s="21"/>
      <c r="AA19" s="21"/>
      <c r="AB19" s="21"/>
      <c r="AC19" s="21"/>
      <c r="AD19" s="21"/>
      <c r="AE19" s="24"/>
    </row>
    <row r="20" spans="1:31" ht="11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1"/>
      <c r="P20" s="21"/>
      <c r="Q20" s="23">
        <f t="shared" si="1"/>
        <v>41912</v>
      </c>
      <c r="R20" s="23">
        <v>41943</v>
      </c>
      <c r="S20" s="21">
        <v>296</v>
      </c>
      <c r="T20" s="21">
        <v>236</v>
      </c>
      <c r="U20" s="21"/>
      <c r="V20" s="21">
        <v>1084</v>
      </c>
      <c r="W20" s="21">
        <v>11.236</v>
      </c>
      <c r="X20" s="36">
        <v>12180</v>
      </c>
      <c r="Y20" s="21"/>
      <c r="Z20" s="21"/>
      <c r="AA20" s="21"/>
      <c r="AB20" s="21"/>
      <c r="AC20" s="21"/>
      <c r="AD20" s="21"/>
      <c r="AE20" s="24"/>
    </row>
    <row r="21" spans="1:31" ht="11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1"/>
      <c r="P21" s="21"/>
      <c r="Q21" s="23">
        <f t="shared" si="1"/>
        <v>41943</v>
      </c>
      <c r="R21" s="23">
        <v>41973</v>
      </c>
      <c r="S21" s="21">
        <v>296</v>
      </c>
      <c r="T21" s="21">
        <v>190</v>
      </c>
      <c r="U21" s="21"/>
      <c r="V21" s="21">
        <v>2612</v>
      </c>
      <c r="W21" s="21">
        <v>11.205</v>
      </c>
      <c r="X21" s="36">
        <v>29267</v>
      </c>
      <c r="Y21" s="21"/>
      <c r="Z21" s="21"/>
      <c r="AA21" s="21"/>
      <c r="AB21" s="21"/>
      <c r="AC21" s="21"/>
      <c r="AD21" s="21"/>
      <c r="AE21" s="24"/>
    </row>
    <row r="22" spans="1:31" ht="11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1"/>
      <c r="P22" s="21"/>
      <c r="Q22" s="23">
        <f t="shared" si="1"/>
        <v>41973</v>
      </c>
      <c r="R22" s="23">
        <v>42004</v>
      </c>
      <c r="S22" s="21">
        <v>296</v>
      </c>
      <c r="T22" s="21">
        <v>304</v>
      </c>
      <c r="U22" s="21"/>
      <c r="V22" s="21">
        <v>4304</v>
      </c>
      <c r="W22" s="21">
        <v>11.274</v>
      </c>
      <c r="X22" s="36">
        <v>48523</v>
      </c>
      <c r="Y22" s="21"/>
      <c r="Z22" s="21"/>
      <c r="AA22" s="21"/>
      <c r="AB22" s="21"/>
      <c r="AC22" s="21"/>
      <c r="AD22" s="21"/>
      <c r="AE22" s="24"/>
    </row>
    <row r="23" spans="1:31" ht="11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1"/>
      <c r="P23" s="21"/>
      <c r="Q23" s="23">
        <f t="shared" si="1"/>
        <v>42004</v>
      </c>
      <c r="R23" s="23">
        <v>42035</v>
      </c>
      <c r="S23" s="21">
        <v>296</v>
      </c>
      <c r="T23" s="21">
        <v>146</v>
      </c>
      <c r="U23" s="21"/>
      <c r="V23" s="21">
        <v>4495</v>
      </c>
      <c r="W23" s="21">
        <v>11.266</v>
      </c>
      <c r="X23" s="36">
        <v>50641</v>
      </c>
      <c r="Y23" s="21"/>
      <c r="Z23" s="21"/>
      <c r="AA23" s="21"/>
      <c r="AB23" s="21"/>
      <c r="AC23" s="21"/>
      <c r="AD23" s="21"/>
      <c r="AE23" s="24"/>
    </row>
    <row r="24" spans="1:31" ht="11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1"/>
      <c r="P24" s="21"/>
      <c r="Q24" s="23">
        <f t="shared" si="1"/>
        <v>42035</v>
      </c>
      <c r="R24" s="23">
        <v>42063</v>
      </c>
      <c r="S24" s="21">
        <v>296</v>
      </c>
      <c r="T24" s="21">
        <v>113</v>
      </c>
      <c r="U24" s="21"/>
      <c r="V24" s="21">
        <v>3722</v>
      </c>
      <c r="W24" s="21">
        <v>11.288</v>
      </c>
      <c r="X24" s="36">
        <v>42014</v>
      </c>
      <c r="Y24" s="21"/>
      <c r="Z24" s="21"/>
      <c r="AA24" s="21"/>
      <c r="AB24" s="21"/>
      <c r="AC24" s="21"/>
      <c r="AD24" s="21"/>
      <c r="AE24" s="24"/>
    </row>
    <row r="25" spans="1:31" ht="11.2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1"/>
      <c r="P25" s="21"/>
      <c r="Q25" s="23">
        <f t="shared" si="1"/>
        <v>42063</v>
      </c>
      <c r="R25" s="23">
        <v>42094</v>
      </c>
      <c r="S25" s="21">
        <v>296</v>
      </c>
      <c r="T25" s="21">
        <v>192</v>
      </c>
      <c r="U25" s="21"/>
      <c r="V25" s="21">
        <v>3047</v>
      </c>
      <c r="W25" s="21">
        <v>11.273</v>
      </c>
      <c r="X25" s="36">
        <v>34349</v>
      </c>
      <c r="Y25" s="21"/>
      <c r="Z25" s="21"/>
      <c r="AA25" s="21"/>
      <c r="AB25" s="21"/>
      <c r="AC25" s="21"/>
      <c r="AD25" s="21"/>
      <c r="AE25" s="24"/>
    </row>
    <row r="26" spans="1:31" ht="11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1"/>
      <c r="P26" s="21"/>
      <c r="Q26" s="23">
        <f t="shared" si="1"/>
        <v>42094</v>
      </c>
      <c r="R26" s="23">
        <v>42124</v>
      </c>
      <c r="S26" s="21">
        <v>296</v>
      </c>
      <c r="T26" s="21">
        <v>181</v>
      </c>
      <c r="U26" s="21"/>
      <c r="V26" s="21">
        <v>1692</v>
      </c>
      <c r="W26" s="21">
        <v>11.296</v>
      </c>
      <c r="X26" s="36">
        <v>19113</v>
      </c>
      <c r="Y26" s="21"/>
      <c r="Z26" s="21"/>
      <c r="AA26" s="21"/>
      <c r="AB26" s="21"/>
      <c r="AC26" s="21"/>
      <c r="AD26" s="21"/>
      <c r="AE26" s="24"/>
    </row>
    <row r="27" spans="1:31" ht="11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1"/>
      <c r="P27" s="21"/>
      <c r="Q27" s="23">
        <f t="shared" si="1"/>
        <v>42124</v>
      </c>
      <c r="R27" s="23">
        <v>42155</v>
      </c>
      <c r="S27" s="21">
        <v>296</v>
      </c>
      <c r="T27" s="21">
        <v>180</v>
      </c>
      <c r="U27" s="21"/>
      <c r="V27" s="21">
        <v>637</v>
      </c>
      <c r="W27" s="21">
        <v>11.262</v>
      </c>
      <c r="X27" s="36">
        <v>7174</v>
      </c>
      <c r="Y27" s="21"/>
      <c r="Z27" s="21"/>
      <c r="AA27" s="21"/>
      <c r="AB27" s="21"/>
      <c r="AC27" s="21"/>
      <c r="AD27" s="21"/>
      <c r="AE27" s="24"/>
    </row>
    <row r="28" spans="1:31" ht="12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6"/>
      <c r="P28" s="26"/>
      <c r="Q28" s="28">
        <f t="shared" si="1"/>
        <v>42155</v>
      </c>
      <c r="R28" s="28">
        <v>42185</v>
      </c>
      <c r="S28" s="26">
        <v>296</v>
      </c>
      <c r="T28" s="26">
        <v>22</v>
      </c>
      <c r="U28" s="26"/>
      <c r="V28" s="26">
        <v>67</v>
      </c>
      <c r="W28" s="26">
        <v>11.212</v>
      </c>
      <c r="X28" s="37">
        <v>751</v>
      </c>
      <c r="Y28" s="26"/>
      <c r="Z28" s="26"/>
      <c r="AA28" s="26"/>
      <c r="AB28" s="26"/>
      <c r="AC28" s="26"/>
      <c r="AD28" s="26"/>
      <c r="AE28" s="29"/>
    </row>
    <row r="29" spans="1:31" ht="11.25">
      <c r="A29" s="13">
        <v>3</v>
      </c>
      <c r="B29" s="14" t="s">
        <v>44</v>
      </c>
      <c r="C29" s="14" t="s">
        <v>19</v>
      </c>
      <c r="D29" s="14" t="s">
        <v>20</v>
      </c>
      <c r="E29" s="14" t="s">
        <v>45</v>
      </c>
      <c r="F29" s="14">
        <v>5</v>
      </c>
      <c r="G29" s="14" t="s">
        <v>46</v>
      </c>
      <c r="H29" s="14"/>
      <c r="I29" s="14"/>
      <c r="J29" s="14" t="s">
        <v>19</v>
      </c>
      <c r="K29" s="14" t="s">
        <v>20</v>
      </c>
      <c r="L29" s="14" t="s">
        <v>45</v>
      </c>
      <c r="M29" s="14">
        <v>5</v>
      </c>
      <c r="N29" s="15" t="s">
        <v>47</v>
      </c>
      <c r="O29" s="14">
        <v>1305067025</v>
      </c>
      <c r="P29" s="14" t="s">
        <v>48</v>
      </c>
      <c r="Q29" s="16">
        <f>Q30</f>
        <v>41778</v>
      </c>
      <c r="R29" s="16">
        <f>R35</f>
        <v>42143</v>
      </c>
      <c r="S29" s="14"/>
      <c r="T29" s="14"/>
      <c r="U29" s="14"/>
      <c r="V29" s="17">
        <f>SUM(V30:V35)</f>
        <v>1999</v>
      </c>
      <c r="W29" s="18" t="s">
        <v>37</v>
      </c>
      <c r="X29" s="38">
        <v>22490</v>
      </c>
      <c r="Y29" s="14" t="s">
        <v>24</v>
      </c>
      <c r="Z29" s="14"/>
      <c r="AA29" s="14" t="s">
        <v>33</v>
      </c>
      <c r="AB29" s="14" t="s">
        <v>35</v>
      </c>
      <c r="AC29" s="14"/>
      <c r="AD29" s="14"/>
      <c r="AE29" s="19"/>
    </row>
    <row r="30" spans="1:31" ht="11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21"/>
      <c r="P30" s="21"/>
      <c r="Q30" s="23">
        <v>41778</v>
      </c>
      <c r="R30" s="23">
        <v>41830</v>
      </c>
      <c r="S30" s="21"/>
      <c r="T30" s="21"/>
      <c r="U30" s="21">
        <v>30.67</v>
      </c>
      <c r="V30" s="21">
        <v>286</v>
      </c>
      <c r="W30" s="21">
        <v>11.217</v>
      </c>
      <c r="X30" s="36">
        <v>3208</v>
      </c>
      <c r="Y30" s="21"/>
      <c r="Z30" s="21"/>
      <c r="AA30" s="21"/>
      <c r="AB30" s="21"/>
      <c r="AC30" s="21"/>
      <c r="AD30" s="21"/>
      <c r="AE30" s="24"/>
    </row>
    <row r="31" spans="1:31" ht="11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1"/>
      <c r="P31" s="21"/>
      <c r="Q31" s="23">
        <f>R30</f>
        <v>41830</v>
      </c>
      <c r="R31" s="23">
        <v>41899</v>
      </c>
      <c r="S31" s="21"/>
      <c r="T31" s="21"/>
      <c r="U31" s="21">
        <v>30.67</v>
      </c>
      <c r="V31" s="21">
        <v>166</v>
      </c>
      <c r="W31" s="21">
        <v>11.247</v>
      </c>
      <c r="X31" s="36">
        <v>1867</v>
      </c>
      <c r="Y31" s="21"/>
      <c r="Z31" s="21"/>
      <c r="AA31" s="21"/>
      <c r="AB31" s="21"/>
      <c r="AC31" s="21"/>
      <c r="AD31" s="21"/>
      <c r="AE31" s="24"/>
    </row>
    <row r="32" spans="1:31" ht="11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1"/>
      <c r="P32" s="21"/>
      <c r="Q32" s="23">
        <f>R31</f>
        <v>41899</v>
      </c>
      <c r="R32" s="23">
        <v>41960</v>
      </c>
      <c r="S32" s="21"/>
      <c r="T32" s="21"/>
      <c r="U32" s="21">
        <v>30.67</v>
      </c>
      <c r="V32" s="21">
        <v>368</v>
      </c>
      <c r="W32" s="21">
        <v>11.223</v>
      </c>
      <c r="X32" s="36">
        <v>4130</v>
      </c>
      <c r="Y32" s="21"/>
      <c r="Z32" s="21"/>
      <c r="AA32" s="21"/>
      <c r="AB32" s="21"/>
      <c r="AC32" s="21"/>
      <c r="AD32" s="21"/>
      <c r="AE32" s="24"/>
    </row>
    <row r="33" spans="1:31" ht="11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21"/>
      <c r="P33" s="21"/>
      <c r="Q33" s="23">
        <f>R32</f>
        <v>41960</v>
      </c>
      <c r="R33" s="23">
        <v>42021</v>
      </c>
      <c r="S33" s="21"/>
      <c r="T33" s="21"/>
      <c r="U33" s="21">
        <v>31.37</v>
      </c>
      <c r="V33" s="21">
        <v>360</v>
      </c>
      <c r="W33" s="21">
        <v>11.238</v>
      </c>
      <c r="X33" s="36">
        <v>4046</v>
      </c>
      <c r="Y33" s="21"/>
      <c r="Z33" s="21"/>
      <c r="AA33" s="21"/>
      <c r="AB33" s="21"/>
      <c r="AC33" s="21"/>
      <c r="AD33" s="21"/>
      <c r="AE33" s="24"/>
    </row>
    <row r="34" spans="1:31" ht="11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1"/>
      <c r="P34" s="21"/>
      <c r="Q34" s="23">
        <f>R33</f>
        <v>42021</v>
      </c>
      <c r="R34" s="23">
        <v>42081</v>
      </c>
      <c r="S34" s="21"/>
      <c r="T34" s="21"/>
      <c r="U34" s="21">
        <v>31.37</v>
      </c>
      <c r="V34" s="21">
        <v>417</v>
      </c>
      <c r="W34" s="21">
        <v>11.276</v>
      </c>
      <c r="X34" s="36">
        <v>4702</v>
      </c>
      <c r="Y34" s="21"/>
      <c r="Z34" s="21"/>
      <c r="AA34" s="21"/>
      <c r="AB34" s="21"/>
      <c r="AC34" s="21"/>
      <c r="AD34" s="21"/>
      <c r="AE34" s="24"/>
    </row>
    <row r="35" spans="1:31" ht="12" thickBo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7"/>
      <c r="O35" s="26"/>
      <c r="P35" s="26"/>
      <c r="Q35" s="28">
        <f>R34</f>
        <v>42081</v>
      </c>
      <c r="R35" s="28">
        <v>42143</v>
      </c>
      <c r="S35" s="26"/>
      <c r="T35" s="26"/>
      <c r="U35" s="26">
        <v>31.37</v>
      </c>
      <c r="V35" s="26">
        <v>402</v>
      </c>
      <c r="W35" s="26">
        <v>11.286</v>
      </c>
      <c r="X35" s="37">
        <v>4537</v>
      </c>
      <c r="Y35" s="26"/>
      <c r="Z35" s="26"/>
      <c r="AA35" s="26"/>
      <c r="AB35" s="26"/>
      <c r="AC35" s="26"/>
      <c r="AD35" s="26"/>
      <c r="AE35" s="29"/>
    </row>
    <row r="36" spans="1:31" ht="11.25">
      <c r="A36" s="13">
        <v>4</v>
      </c>
      <c r="B36" s="14" t="s">
        <v>49</v>
      </c>
      <c r="C36" s="14" t="s">
        <v>19</v>
      </c>
      <c r="D36" s="14" t="s">
        <v>20</v>
      </c>
      <c r="E36" s="14" t="s">
        <v>50</v>
      </c>
      <c r="F36" s="14" t="s">
        <v>51</v>
      </c>
      <c r="G36" s="14">
        <v>7642305489</v>
      </c>
      <c r="H36" s="14"/>
      <c r="I36" s="14"/>
      <c r="J36" s="14" t="s">
        <v>19</v>
      </c>
      <c r="K36" s="14" t="s">
        <v>20</v>
      </c>
      <c r="L36" s="14" t="s">
        <v>50</v>
      </c>
      <c r="M36" s="14" t="s">
        <v>51</v>
      </c>
      <c r="N36" s="15" t="s">
        <v>52</v>
      </c>
      <c r="O36" s="14">
        <v>1309901503</v>
      </c>
      <c r="P36" s="14" t="s">
        <v>43</v>
      </c>
      <c r="Q36" s="16">
        <f>Q37</f>
        <v>41820</v>
      </c>
      <c r="R36" s="16">
        <f>R48</f>
        <v>42185</v>
      </c>
      <c r="S36" s="14"/>
      <c r="T36" s="14"/>
      <c r="U36" s="14"/>
      <c r="V36" s="17">
        <f>SUM(V37:V48)</f>
        <v>69291</v>
      </c>
      <c r="W36" s="18" t="s">
        <v>37</v>
      </c>
      <c r="X36" s="31">
        <f>SUM(X37:X48)</f>
        <v>780313</v>
      </c>
      <c r="Y36" s="14" t="s">
        <v>24</v>
      </c>
      <c r="Z36" s="14" t="s">
        <v>53</v>
      </c>
      <c r="AA36" s="14" t="s">
        <v>33</v>
      </c>
      <c r="AB36" s="14" t="s">
        <v>35</v>
      </c>
      <c r="AC36" s="14"/>
      <c r="AD36" s="14"/>
      <c r="AE36" s="19"/>
    </row>
    <row r="37" spans="1:31" ht="11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1"/>
      <c r="P37" s="21"/>
      <c r="Q37" s="23">
        <v>41820</v>
      </c>
      <c r="R37" s="23">
        <v>41851</v>
      </c>
      <c r="S37" s="30"/>
      <c r="T37" s="30"/>
      <c r="U37" s="21"/>
      <c r="V37" s="21">
        <v>195</v>
      </c>
      <c r="W37" s="21">
        <v>11.217</v>
      </c>
      <c r="X37" s="36">
        <v>2187</v>
      </c>
      <c r="Y37" s="21"/>
      <c r="Z37" s="21"/>
      <c r="AA37" s="21"/>
      <c r="AB37" s="21"/>
      <c r="AC37" s="21"/>
      <c r="AD37" s="21"/>
      <c r="AE37" s="24"/>
    </row>
    <row r="38" spans="1:31" ht="11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1"/>
      <c r="P38" s="21"/>
      <c r="Q38" s="23">
        <f aca="true" t="shared" si="2" ref="Q38:Q48">R37</f>
        <v>41851</v>
      </c>
      <c r="R38" s="23">
        <v>41882</v>
      </c>
      <c r="S38" s="21">
        <v>439</v>
      </c>
      <c r="T38" s="21">
        <v>112</v>
      </c>
      <c r="U38" s="21"/>
      <c r="V38" s="21">
        <v>181</v>
      </c>
      <c r="W38" s="21">
        <v>11.236</v>
      </c>
      <c r="X38" s="36">
        <v>2034</v>
      </c>
      <c r="Y38" s="21"/>
      <c r="Z38" s="21"/>
      <c r="AA38" s="21"/>
      <c r="AB38" s="21"/>
      <c r="AC38" s="21"/>
      <c r="AD38" s="21"/>
      <c r="AE38" s="24"/>
    </row>
    <row r="39" spans="1:31" ht="11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1"/>
      <c r="P39" s="21"/>
      <c r="Q39" s="23">
        <f t="shared" si="2"/>
        <v>41882</v>
      </c>
      <c r="R39" s="23">
        <v>41912</v>
      </c>
      <c r="S39" s="21">
        <v>439</v>
      </c>
      <c r="T39" s="21">
        <v>213</v>
      </c>
      <c r="U39" s="21"/>
      <c r="V39" s="21">
        <v>379</v>
      </c>
      <c r="W39" s="21">
        <v>11.197</v>
      </c>
      <c r="X39" s="36">
        <v>4244</v>
      </c>
      <c r="Y39" s="21"/>
      <c r="Z39" s="21"/>
      <c r="AA39" s="21"/>
      <c r="AB39" s="21"/>
      <c r="AC39" s="21"/>
      <c r="AD39" s="21"/>
      <c r="AE39" s="24"/>
    </row>
    <row r="40" spans="1:31" ht="11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1"/>
      <c r="P40" s="21"/>
      <c r="Q40" s="23">
        <f t="shared" si="2"/>
        <v>41912</v>
      </c>
      <c r="R40" s="23">
        <v>74815</v>
      </c>
      <c r="S40" s="21">
        <v>439</v>
      </c>
      <c r="T40" s="21">
        <v>315</v>
      </c>
      <c r="U40" s="21"/>
      <c r="V40" s="21">
        <v>5846</v>
      </c>
      <c r="W40" s="21">
        <v>11.236</v>
      </c>
      <c r="X40" s="36">
        <v>65686</v>
      </c>
      <c r="Y40" s="21"/>
      <c r="Z40" s="21"/>
      <c r="AA40" s="21"/>
      <c r="AB40" s="21"/>
      <c r="AC40" s="21"/>
      <c r="AD40" s="21"/>
      <c r="AE40" s="24"/>
    </row>
    <row r="41" spans="1:31" ht="11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1"/>
      <c r="P41" s="21"/>
      <c r="Q41" s="23">
        <f t="shared" si="2"/>
        <v>74815</v>
      </c>
      <c r="R41" s="23">
        <v>41973</v>
      </c>
      <c r="S41" s="21">
        <v>439</v>
      </c>
      <c r="T41" s="21">
        <v>359</v>
      </c>
      <c r="U41" s="21"/>
      <c r="V41" s="21">
        <v>10175</v>
      </c>
      <c r="W41" s="21">
        <v>11.205</v>
      </c>
      <c r="X41" s="36">
        <v>114011</v>
      </c>
      <c r="Y41" s="21"/>
      <c r="Z41" s="21"/>
      <c r="AA41" s="21"/>
      <c r="AB41" s="21"/>
      <c r="AC41" s="21"/>
      <c r="AD41" s="21"/>
      <c r="AE41" s="24"/>
    </row>
    <row r="42" spans="1:31" ht="11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1"/>
      <c r="P42" s="21"/>
      <c r="Q42" s="23">
        <f t="shared" si="2"/>
        <v>41973</v>
      </c>
      <c r="R42" s="23">
        <v>42004</v>
      </c>
      <c r="S42" s="21">
        <v>439</v>
      </c>
      <c r="T42" s="21">
        <v>428</v>
      </c>
      <c r="U42" s="21"/>
      <c r="V42" s="21">
        <v>12337</v>
      </c>
      <c r="W42" s="21">
        <v>11.274</v>
      </c>
      <c r="X42" s="36">
        <v>139087</v>
      </c>
      <c r="Y42" s="21"/>
      <c r="Z42" s="21"/>
      <c r="AA42" s="21"/>
      <c r="AB42" s="21"/>
      <c r="AC42" s="21"/>
      <c r="AD42" s="21"/>
      <c r="AE42" s="24"/>
    </row>
    <row r="43" spans="1:31" ht="11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1"/>
      <c r="P43" s="21"/>
      <c r="Q43" s="23">
        <f t="shared" si="2"/>
        <v>42004</v>
      </c>
      <c r="R43" s="23">
        <v>42035</v>
      </c>
      <c r="S43" s="21">
        <v>439</v>
      </c>
      <c r="T43" s="21">
        <v>327</v>
      </c>
      <c r="U43" s="21"/>
      <c r="V43" s="21">
        <v>11652</v>
      </c>
      <c r="W43" s="21">
        <v>11.266</v>
      </c>
      <c r="X43" s="36">
        <v>131271</v>
      </c>
      <c r="Y43" s="21"/>
      <c r="Z43" s="21"/>
      <c r="AA43" s="21"/>
      <c r="AB43" s="21"/>
      <c r="AC43" s="21"/>
      <c r="AD43" s="21"/>
      <c r="AE43" s="24"/>
    </row>
    <row r="44" spans="1:31" ht="11.2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1"/>
      <c r="P44" s="21"/>
      <c r="Q44" s="23">
        <f t="shared" si="2"/>
        <v>42035</v>
      </c>
      <c r="R44" s="23">
        <v>42063</v>
      </c>
      <c r="S44" s="21">
        <v>439</v>
      </c>
      <c r="T44" s="21">
        <v>339</v>
      </c>
      <c r="U44" s="21"/>
      <c r="V44" s="21">
        <v>10826</v>
      </c>
      <c r="W44" s="21">
        <v>11.288</v>
      </c>
      <c r="X44" s="36">
        <v>122204</v>
      </c>
      <c r="Y44" s="21"/>
      <c r="Z44" s="21"/>
      <c r="AA44" s="21"/>
      <c r="AB44" s="21"/>
      <c r="AC44" s="21"/>
      <c r="AD44" s="21"/>
      <c r="AE44" s="24"/>
    </row>
    <row r="45" spans="1:31" ht="11.2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1"/>
      <c r="P45" s="21"/>
      <c r="Q45" s="23">
        <f t="shared" si="2"/>
        <v>42063</v>
      </c>
      <c r="R45" s="23">
        <v>42094</v>
      </c>
      <c r="S45" s="21">
        <v>439</v>
      </c>
      <c r="T45" s="21">
        <v>259</v>
      </c>
      <c r="U45" s="21"/>
      <c r="V45" s="21">
        <v>8271</v>
      </c>
      <c r="W45" s="21">
        <v>11.273</v>
      </c>
      <c r="X45" s="36">
        <v>93239</v>
      </c>
      <c r="Y45" s="21"/>
      <c r="Z45" s="21"/>
      <c r="AA45" s="21"/>
      <c r="AB45" s="21"/>
      <c r="AC45" s="21"/>
      <c r="AD45" s="21"/>
      <c r="AE45" s="24"/>
    </row>
    <row r="46" spans="1:31" ht="11.2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1"/>
      <c r="P46" s="21"/>
      <c r="Q46" s="23">
        <f t="shared" si="2"/>
        <v>42094</v>
      </c>
      <c r="R46" s="23">
        <v>42124</v>
      </c>
      <c r="S46" s="21">
        <v>439</v>
      </c>
      <c r="T46" s="21">
        <v>226</v>
      </c>
      <c r="U46" s="21"/>
      <c r="V46" s="21">
        <v>5581</v>
      </c>
      <c r="W46" s="21">
        <v>11.296</v>
      </c>
      <c r="X46" s="36">
        <v>63043</v>
      </c>
      <c r="Y46" s="21"/>
      <c r="Z46" s="21"/>
      <c r="AA46" s="21"/>
      <c r="AB46" s="21"/>
      <c r="AC46" s="21"/>
      <c r="AD46" s="21"/>
      <c r="AE46" s="24"/>
    </row>
    <row r="47" spans="1:31" ht="11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1"/>
      <c r="P47" s="21"/>
      <c r="Q47" s="23">
        <f t="shared" si="2"/>
        <v>42124</v>
      </c>
      <c r="R47" s="23">
        <v>42155</v>
      </c>
      <c r="S47" s="21">
        <v>439</v>
      </c>
      <c r="T47" s="21">
        <v>124</v>
      </c>
      <c r="U47" s="21"/>
      <c r="V47" s="21">
        <v>3260</v>
      </c>
      <c r="W47" s="21">
        <v>11.262</v>
      </c>
      <c r="X47" s="36">
        <v>36714</v>
      </c>
      <c r="Y47" s="21"/>
      <c r="Z47" s="21"/>
      <c r="AA47" s="21"/>
      <c r="AB47" s="21"/>
      <c r="AC47" s="21"/>
      <c r="AD47" s="21"/>
      <c r="AE47" s="24"/>
    </row>
    <row r="48" spans="1:31" ht="12" thickBo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26"/>
      <c r="P48" s="26"/>
      <c r="Q48" s="28">
        <f t="shared" si="2"/>
        <v>42155</v>
      </c>
      <c r="R48" s="28">
        <v>42185</v>
      </c>
      <c r="S48" s="26">
        <v>439</v>
      </c>
      <c r="T48" s="26">
        <v>90</v>
      </c>
      <c r="U48" s="26"/>
      <c r="V48" s="26">
        <v>588</v>
      </c>
      <c r="W48" s="26">
        <v>11.212</v>
      </c>
      <c r="X48" s="37">
        <v>6593</v>
      </c>
      <c r="Y48" s="26"/>
      <c r="Z48" s="26"/>
      <c r="AA48" s="26"/>
      <c r="AB48" s="26"/>
      <c r="AC48" s="26"/>
      <c r="AD48" s="26"/>
      <c r="AE48" s="29"/>
    </row>
    <row r="49" ht="11.25">
      <c r="X49" s="39"/>
    </row>
  </sheetData>
  <sheetProtection/>
  <mergeCells count="3">
    <mergeCell ref="A1:A2"/>
    <mergeCell ref="B1:G1"/>
    <mergeCell ref="H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00390625" style="2" customWidth="1"/>
    <col min="2" max="2" width="27.57421875" style="2" customWidth="1"/>
    <col min="3" max="3" width="11.7109375" style="2" customWidth="1"/>
    <col min="4" max="4" width="9.140625" style="2" customWidth="1"/>
    <col min="5" max="5" width="5.7109375" style="2" customWidth="1"/>
    <col min="6" max="6" width="9.140625" style="2" customWidth="1"/>
    <col min="7" max="7" width="9.8515625" style="2" customWidth="1"/>
    <col min="8" max="8" width="8.8515625" style="2" customWidth="1"/>
    <col min="9" max="9" width="10.57421875" style="2" customWidth="1"/>
    <col min="10" max="10" width="7.8515625" style="2" customWidth="1"/>
    <col min="11" max="11" width="6.00390625" style="2" customWidth="1"/>
    <col min="12" max="16384" width="9.140625" style="2" customWidth="1"/>
  </cols>
  <sheetData>
    <row r="1" spans="1:12" ht="45">
      <c r="A1" s="5" t="s">
        <v>56</v>
      </c>
      <c r="B1" s="5" t="s">
        <v>57</v>
      </c>
      <c r="C1" s="5" t="s">
        <v>9</v>
      </c>
      <c r="D1" s="5" t="s">
        <v>59</v>
      </c>
      <c r="E1" s="5" t="s">
        <v>72</v>
      </c>
      <c r="F1" s="5" t="s">
        <v>58</v>
      </c>
      <c r="G1" s="5" t="s">
        <v>60</v>
      </c>
      <c r="H1" s="5" t="s">
        <v>61</v>
      </c>
      <c r="I1" s="5" t="s">
        <v>62</v>
      </c>
      <c r="J1" s="5" t="s">
        <v>63</v>
      </c>
      <c r="K1" s="5" t="s">
        <v>67</v>
      </c>
      <c r="L1" s="5" t="s">
        <v>64</v>
      </c>
    </row>
    <row r="2" spans="1:12" ht="11.25">
      <c r="A2" s="6">
        <v>1</v>
      </c>
      <c r="B2" s="6" t="s">
        <v>65</v>
      </c>
      <c r="C2" s="6"/>
      <c r="D2" s="6" t="s">
        <v>66</v>
      </c>
      <c r="E2" s="6"/>
      <c r="F2" s="6">
        <v>1283.2</v>
      </c>
      <c r="G2" s="6"/>
      <c r="H2" s="6">
        <f>G2*0.23</f>
        <v>0</v>
      </c>
      <c r="I2" s="6">
        <f>H2+G2</f>
        <v>0</v>
      </c>
      <c r="J2" s="6">
        <f>F2*G2</f>
        <v>0</v>
      </c>
      <c r="K2" s="6">
        <f>J2*0.23</f>
        <v>0</v>
      </c>
      <c r="L2" s="6">
        <f>J2+K2</f>
        <v>0</v>
      </c>
    </row>
    <row r="3" spans="1:12" ht="11.25">
      <c r="A3" s="6">
        <v>2</v>
      </c>
      <c r="B3" s="6" t="s">
        <v>69</v>
      </c>
      <c r="C3" s="6" t="s">
        <v>70</v>
      </c>
      <c r="D3" s="6" t="s">
        <v>68</v>
      </c>
      <c r="E3" s="6"/>
      <c r="F3" s="6">
        <v>12</v>
      </c>
      <c r="G3" s="6"/>
      <c r="H3" s="6">
        <f>F3*G3</f>
        <v>0</v>
      </c>
      <c r="I3" s="6">
        <f aca="true" t="shared" si="0" ref="I3:I8">H3+G3</f>
        <v>0</v>
      </c>
      <c r="J3" s="6">
        <f aca="true" t="shared" si="1" ref="J3:J8">F3*G3</f>
        <v>0</v>
      </c>
      <c r="K3" s="6">
        <f aca="true" t="shared" si="2" ref="K3:K12">J3*0.23</f>
        <v>0</v>
      </c>
      <c r="L3" s="6">
        <f aca="true" t="shared" si="3" ref="L3:L8">J3+K3</f>
        <v>0</v>
      </c>
    </row>
    <row r="4" spans="1:12" ht="11.25">
      <c r="A4" s="6">
        <v>3</v>
      </c>
      <c r="B4" s="6" t="s">
        <v>69</v>
      </c>
      <c r="C4" s="6" t="s">
        <v>48</v>
      </c>
      <c r="D4" s="6" t="s">
        <v>68</v>
      </c>
      <c r="E4" s="6"/>
      <c r="F4" s="6">
        <v>12</v>
      </c>
      <c r="G4" s="6"/>
      <c r="H4" s="6">
        <f>F4*G4</f>
        <v>0</v>
      </c>
      <c r="I4" s="6">
        <f t="shared" si="0"/>
        <v>0</v>
      </c>
      <c r="J4" s="6">
        <f t="shared" si="1"/>
        <v>0</v>
      </c>
      <c r="K4" s="6">
        <f t="shared" si="2"/>
        <v>0</v>
      </c>
      <c r="L4" s="6">
        <f t="shared" si="3"/>
        <v>0</v>
      </c>
    </row>
    <row r="5" spans="1:12" ht="11.25">
      <c r="A5" s="6">
        <v>4</v>
      </c>
      <c r="B5" s="6" t="s">
        <v>69</v>
      </c>
      <c r="C5" s="6" t="s">
        <v>43</v>
      </c>
      <c r="D5" s="6" t="s">
        <v>68</v>
      </c>
      <c r="E5" s="6"/>
      <c r="F5" s="6">
        <v>24</v>
      </c>
      <c r="G5" s="6"/>
      <c r="H5" s="6">
        <f>F5*G5</f>
        <v>0</v>
      </c>
      <c r="I5" s="6">
        <f t="shared" si="0"/>
        <v>0</v>
      </c>
      <c r="J5" s="6">
        <f t="shared" si="1"/>
        <v>0</v>
      </c>
      <c r="K5" s="6">
        <f t="shared" si="2"/>
        <v>0</v>
      </c>
      <c r="L5" s="6">
        <f t="shared" si="3"/>
        <v>0</v>
      </c>
    </row>
    <row r="6" spans="1:12" ht="11.25">
      <c r="A6" s="6">
        <v>5</v>
      </c>
      <c r="B6" s="6" t="s">
        <v>71</v>
      </c>
      <c r="C6" s="6" t="s">
        <v>70</v>
      </c>
      <c r="D6" s="6" t="s">
        <v>68</v>
      </c>
      <c r="E6" s="6"/>
      <c r="F6" s="6">
        <v>12</v>
      </c>
      <c r="G6" s="6"/>
      <c r="H6" s="6">
        <f>F6*G6</f>
        <v>0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</row>
    <row r="7" spans="1:12" ht="11.25">
      <c r="A7" s="6">
        <v>6</v>
      </c>
      <c r="B7" s="6" t="s">
        <v>71</v>
      </c>
      <c r="C7" s="6" t="s">
        <v>48</v>
      </c>
      <c r="D7" s="6" t="s">
        <v>68</v>
      </c>
      <c r="E7" s="6"/>
      <c r="F7" s="6">
        <v>12</v>
      </c>
      <c r="G7" s="6"/>
      <c r="H7" s="6">
        <f>F7*G7</f>
        <v>0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</row>
    <row r="8" spans="1:12" ht="11.25">
      <c r="A8" s="6">
        <v>7</v>
      </c>
      <c r="B8" s="6" t="s">
        <v>71</v>
      </c>
      <c r="C8" s="6" t="s">
        <v>43</v>
      </c>
      <c r="D8" s="6" t="s">
        <v>75</v>
      </c>
      <c r="E8" s="6">
        <v>8074</v>
      </c>
      <c r="F8" s="6">
        <v>350</v>
      </c>
      <c r="G8" s="6"/>
      <c r="H8" s="6">
        <f>F8*E8*G8</f>
        <v>0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</row>
    <row r="9" spans="1:12" ht="11.25">
      <c r="A9" s="6">
        <v>8</v>
      </c>
      <c r="B9" s="6" t="s">
        <v>73</v>
      </c>
      <c r="C9" s="6" t="s">
        <v>70</v>
      </c>
      <c r="D9" s="6" t="s">
        <v>66</v>
      </c>
      <c r="E9" s="6"/>
      <c r="F9" s="6">
        <f>'ppe rocznie'!S3</f>
        <v>235.3</v>
      </c>
      <c r="G9" s="6"/>
      <c r="H9" s="6">
        <f>F9*E9*G9</f>
        <v>0</v>
      </c>
      <c r="I9" s="6">
        <f>H9+G9</f>
        <v>0</v>
      </c>
      <c r="J9" s="6">
        <f>F9*G9</f>
        <v>0</v>
      </c>
      <c r="K9" s="6">
        <f t="shared" si="2"/>
        <v>0</v>
      </c>
      <c r="L9" s="6">
        <f>J9+K9</f>
        <v>0</v>
      </c>
    </row>
    <row r="10" spans="1:12" ht="11.25">
      <c r="A10" s="6">
        <v>9</v>
      </c>
      <c r="B10" s="6" t="s">
        <v>73</v>
      </c>
      <c r="C10" s="6" t="s">
        <v>48</v>
      </c>
      <c r="D10" s="6" t="s">
        <v>66</v>
      </c>
      <c r="E10" s="6"/>
      <c r="F10" s="6">
        <v>22.5</v>
      </c>
      <c r="G10" s="6"/>
      <c r="H10" s="6">
        <f>F10*E10*G10</f>
        <v>0</v>
      </c>
      <c r="I10" s="6">
        <f>H10+G10</f>
        <v>0</v>
      </c>
      <c r="J10" s="6">
        <f>F10*G10</f>
        <v>0</v>
      </c>
      <c r="K10" s="6">
        <f t="shared" si="2"/>
        <v>0</v>
      </c>
      <c r="L10" s="6">
        <f>J10+K10</f>
        <v>0</v>
      </c>
    </row>
    <row r="11" spans="1:12" ht="11.25">
      <c r="A11" s="6">
        <v>10</v>
      </c>
      <c r="B11" s="6" t="s">
        <v>73</v>
      </c>
      <c r="C11" s="6" t="s">
        <v>43</v>
      </c>
      <c r="D11" s="6" t="s">
        <v>66</v>
      </c>
      <c r="E11" s="6"/>
      <c r="F11" s="6">
        <f>'ppe rocznie'!S4+'ppe rocznie'!S6</f>
        <v>1025.3999999999999</v>
      </c>
      <c r="G11" s="6"/>
      <c r="H11" s="6">
        <f>F11*E11*G11</f>
        <v>0</v>
      </c>
      <c r="I11" s="6">
        <f>H11+G11</f>
        <v>0</v>
      </c>
      <c r="J11" s="6">
        <f>F11*G11</f>
        <v>0</v>
      </c>
      <c r="K11" s="6">
        <f t="shared" si="2"/>
        <v>0</v>
      </c>
      <c r="L11" s="6">
        <f>J11+K11</f>
        <v>0</v>
      </c>
    </row>
    <row r="12" spans="1:12" ht="11.25">
      <c r="A12" s="44" t="s">
        <v>74</v>
      </c>
      <c r="B12" s="44"/>
      <c r="C12" s="44"/>
      <c r="D12" s="44"/>
      <c r="E12" s="44"/>
      <c r="F12" s="44"/>
      <c r="G12" s="44"/>
      <c r="H12" s="44"/>
      <c r="I12" s="44"/>
      <c r="J12" s="6">
        <f>SUM(J2:J11)</f>
        <v>0</v>
      </c>
      <c r="K12" s="6">
        <f t="shared" si="2"/>
        <v>0</v>
      </c>
      <c r="L12" s="6">
        <f>J12+K12</f>
        <v>0</v>
      </c>
    </row>
  </sheetData>
  <sheetProtection/>
  <mergeCells count="1">
    <mergeCell ref="A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2015-10-23T09:02:30Z</dcterms:modified>
  <cp:category/>
  <cp:version/>
  <cp:contentType/>
  <cp:contentStatus/>
</cp:coreProperties>
</file>